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11-evof\Documents\18-19 Sydvest\Styrearbeid\Tinget 2019\"/>
    </mc:Choice>
  </mc:AlternateContent>
  <xr:revisionPtr revIDLastSave="0" documentId="8_{3CCC5347-A553-4652-9EDC-00539EB99E9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udsjett 2018" sheetId="3" r:id="rId1"/>
    <sheet name="Ark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2" i="3" l="1"/>
  <c r="B64" i="3"/>
  <c r="B62" i="3"/>
  <c r="B7" i="3"/>
  <c r="I19" i="3"/>
  <c r="C19" i="3"/>
  <c r="I16" i="3" l="1"/>
  <c r="I14" i="3"/>
  <c r="H8" i="3" l="1"/>
  <c r="H9" i="3"/>
  <c r="I38" i="3"/>
  <c r="I37" i="3"/>
  <c r="C25" i="3"/>
  <c r="I40" i="3" l="1"/>
  <c r="B10" i="3" s="1"/>
  <c r="B66" i="3"/>
  <c r="C66" i="3"/>
  <c r="C64" i="3"/>
  <c r="C46" i="3"/>
  <c r="B46" i="3"/>
  <c r="I24" i="3" l="1"/>
  <c r="I25" i="3"/>
  <c r="I26" i="3"/>
  <c r="I22" i="3"/>
  <c r="I23" i="3"/>
  <c r="I27" i="3" l="1"/>
  <c r="H32" i="3"/>
  <c r="H31" i="3"/>
  <c r="H7" i="3"/>
  <c r="H6" i="3"/>
  <c r="C58" i="3"/>
  <c r="B58" i="3"/>
  <c r="B25" i="3"/>
  <c r="I34" i="3" l="1"/>
  <c r="B8" i="3" s="1"/>
  <c r="B19" i="3" s="1"/>
  <c r="H10" i="3"/>
  <c r="B9" i="3" s="1"/>
  <c r="B47" i="3"/>
  <c r="C47" i="3"/>
  <c r="C60" i="3" s="1"/>
  <c r="B60" i="3" l="1"/>
</calcChain>
</file>

<file path=xl/sharedStrings.xml><?xml version="1.0" encoding="utf-8"?>
<sst xmlns="http://schemas.openxmlformats.org/spreadsheetml/2006/main" count="118" uniqueCount="95">
  <si>
    <t>Sum</t>
  </si>
  <si>
    <t>Start/seriekontingenter</t>
  </si>
  <si>
    <t>2. divisjon</t>
  </si>
  <si>
    <t>Antall lag</t>
  </si>
  <si>
    <t>3. divisjon</t>
  </si>
  <si>
    <t xml:space="preserve"> </t>
  </si>
  <si>
    <t>Sum 2. og 3. div</t>
  </si>
  <si>
    <t>Alderbestemte turneringer</t>
  </si>
  <si>
    <t>Satser</t>
  </si>
  <si>
    <t>SUM aldersbestemt</t>
  </si>
  <si>
    <t>2. og 3. divisjon</t>
  </si>
  <si>
    <t>Ungdomsskolemesterskap</t>
  </si>
  <si>
    <t>Bøter budsjetteres ikke</t>
  </si>
  <si>
    <t>Mesterskap videreg.skoler</t>
  </si>
  <si>
    <t>Total sum ungdomsturneringer</t>
  </si>
  <si>
    <t xml:space="preserve">     1 - Aktivitet/Konkurranser</t>
  </si>
  <si>
    <t xml:space="preserve">            32010 - Medlemskontingenter</t>
  </si>
  <si>
    <t xml:space="preserve">            32020 - Startkontingent Ungdomsturneringer</t>
  </si>
  <si>
    <t xml:space="preserve">            32021 - Start/seriekontingenter 2. og 3. div</t>
  </si>
  <si>
    <t xml:space="preserve">           32035 - Lisensandel</t>
  </si>
  <si>
    <t xml:space="preserve">            32040 - Bøter</t>
  </si>
  <si>
    <t xml:space="preserve">            32050 - Dommerhonorarer og reiser</t>
  </si>
  <si>
    <t xml:space="preserve">            32068 - Premier</t>
  </si>
  <si>
    <t xml:space="preserve">            32070 - Tilskudd arrangører</t>
  </si>
  <si>
    <t xml:space="preserve">           Sum Aktivitet/konkurranser</t>
  </si>
  <si>
    <t xml:space="preserve">     2 - Organisasjon/Administrasjon</t>
  </si>
  <si>
    <t xml:space="preserve">          Organisasjon</t>
  </si>
  <si>
    <t xml:space="preserve">            90014 - Bevertning Styret/Utvalg</t>
  </si>
  <si>
    <t xml:space="preserve">           Sum Organisasjon</t>
  </si>
  <si>
    <t xml:space="preserve">            Administrasjon</t>
  </si>
  <si>
    <t xml:space="preserve">            95010 - Personalkostnader regionskonsulent</t>
  </si>
  <si>
    <t xml:space="preserve">            95020 - Etterutdanning, kurs, oppdatering</t>
  </si>
  <si>
    <t xml:space="preserve">            95030 - Leie kontorlokaler</t>
  </si>
  <si>
    <t xml:space="preserve">            95033 - Data- og kontorutstyr, dataprogrammer</t>
  </si>
  <si>
    <t xml:space="preserve">            95034 - Kontorrekvisita</t>
  </si>
  <si>
    <t xml:space="preserve">            95035 - Telefon</t>
  </si>
  <si>
    <t xml:space="preserve">            95036 - Porto</t>
  </si>
  <si>
    <t xml:space="preserve">            95037 - Trykk, kopi, print</t>
  </si>
  <si>
    <t xml:space="preserve">            98090 - Regionstilskudd fra NVBF</t>
  </si>
  <si>
    <t xml:space="preserve">            98091 - Tilskudd fra Idrettskretsene</t>
  </si>
  <si>
    <t xml:space="preserve">           98099 - Andre inntekter</t>
  </si>
  <si>
    <t xml:space="preserve">           98100 - Momskompensasjon</t>
  </si>
  <si>
    <t xml:space="preserve">           98110 - Renteinntekter</t>
  </si>
  <si>
    <t xml:space="preserve">            98115 - Bankgebyrer</t>
  </si>
  <si>
    <t xml:space="preserve">            Sum Administrasjon</t>
  </si>
  <si>
    <t xml:space="preserve">            Sum Organisasjon/Administrasjon</t>
  </si>
  <si>
    <t xml:space="preserve">     4 - Bredde, utdanning og utvikling</t>
  </si>
  <si>
    <t xml:space="preserve">            70001 - Utviklingstilskudd fra NVBF</t>
  </si>
  <si>
    <t xml:space="preserve">            70010 - Idrettsutstyr BUU</t>
  </si>
  <si>
    <t xml:space="preserve">            70020 - Kurs, klubb besøk, skolebesøk</t>
  </si>
  <si>
    <t xml:space="preserve">            70030 - Aktivitetsfremmende tiltak</t>
  </si>
  <si>
    <t xml:space="preserve">            70040 - Tilskudd klubber/andre</t>
  </si>
  <si>
    <t xml:space="preserve">            Sum Bredde, utdanning og utvikling</t>
  </si>
  <si>
    <t xml:space="preserve">             Resultat totalt alle prosjekter, overskudd</t>
  </si>
  <si>
    <t xml:space="preserve">             Totale Inntekter</t>
  </si>
  <si>
    <t xml:space="preserve">             Totale kostnader</t>
  </si>
  <si>
    <t xml:space="preserve">             Finansposter</t>
  </si>
  <si>
    <t>Antall turn</t>
  </si>
  <si>
    <t>U17 RM</t>
  </si>
  <si>
    <t>U19 RM</t>
  </si>
  <si>
    <t xml:space="preserve">            95031 - Felleskostnader</t>
  </si>
  <si>
    <t xml:space="preserve">            95053 - Regnskapstjenester</t>
  </si>
  <si>
    <t xml:space="preserve">            95052 -  Revisjon</t>
  </si>
  <si>
    <t>Beregning i eget oppsett</t>
  </si>
  <si>
    <t>Minivolleyball</t>
  </si>
  <si>
    <t xml:space="preserve">Foreløpig </t>
  </si>
  <si>
    <t xml:space="preserve">            32025 - Startkontingent sandvolleyball</t>
  </si>
  <si>
    <t xml:space="preserve">            98120 - Tap på krav</t>
  </si>
  <si>
    <t xml:space="preserve">            70003 - Kursinntekter</t>
  </si>
  <si>
    <t>Lønn og sosiale kostnader</t>
  </si>
  <si>
    <t>Teen volleyball</t>
  </si>
  <si>
    <t>Sandvolleyball senior</t>
  </si>
  <si>
    <t>Sandvolleyball aldersbestemt</t>
  </si>
  <si>
    <t xml:space="preserve">           32018 - Startkontingent minivolleyball og teenvolleyball</t>
  </si>
  <si>
    <t>Sum Mini og Teen</t>
  </si>
  <si>
    <t>Total sum sandvolleyball</t>
  </si>
  <si>
    <t xml:space="preserve">            70002 - Utviklingstilskudd fra IK</t>
  </si>
  <si>
    <t>2. divisjon turneringer</t>
  </si>
  <si>
    <t>3. divisjon turneringer</t>
  </si>
  <si>
    <t>U15 turneringer</t>
  </si>
  <si>
    <t>U15 RM</t>
  </si>
  <si>
    <t>U17 turneringer</t>
  </si>
  <si>
    <t xml:space="preserve">            90012 - Reisekostnader styret/utvalg</t>
  </si>
  <si>
    <t xml:space="preserve">           32075 - Regionlag</t>
  </si>
  <si>
    <t xml:space="preserve"> Budsjett Norges Volleyballforbund Region Sydvest 2019</t>
  </si>
  <si>
    <t>48 klubber x 3000,-</t>
  </si>
  <si>
    <t>Budsjett 2019</t>
  </si>
  <si>
    <t>Regnskap 2018</t>
  </si>
  <si>
    <t xml:space="preserve">        32080 - Egenandeler utøvere</t>
  </si>
  <si>
    <t xml:space="preserve">                          Halleie</t>
  </si>
  <si>
    <t xml:space="preserve">Sandvolleyball Rogaland </t>
  </si>
  <si>
    <t>Galla, USM, MVGS, 2.div-rank og Rogaland Tour</t>
  </si>
  <si>
    <t>US-runder og aldersbestemt RM - Agder og Rogaland</t>
  </si>
  <si>
    <t>2 div-rank, RM og DVL</t>
  </si>
  <si>
    <t>Halleie er for 2019 tatt ut av "Tilskudd arrangører"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</si>
</sst>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0" borderId="0" xfId="0" applyFont="1"/>
    <xf numFmtId="3" fontId="0" fillId="0" borderId="0" xfId="0" applyNumberFormat="1" applyFo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/>
    <xf numFmtId="3" fontId="1" fillId="0" borderId="1" xfId="0" applyNumberFormat="1" applyFont="1" applyBorder="1"/>
    <xf numFmtId="3" fontId="1" fillId="0" borderId="0" xfId="0" applyNumberFormat="1" applyFont="1" applyAlignment="1">
      <alignment horizontal="center"/>
    </xf>
    <xf numFmtId="3" fontId="0" fillId="0" borderId="0" xfId="0" quotePrefix="1" applyNumberFormat="1"/>
    <xf numFmtId="0" fontId="1" fillId="0" borderId="0" xfId="0" applyFont="1" applyAlignment="1">
      <alignment horizontal="center"/>
    </xf>
    <xf numFmtId="3" fontId="0" fillId="2" borderId="0" xfId="0" applyNumberFormat="1" applyFont="1" applyFill="1"/>
    <xf numFmtId="3" fontId="3" fillId="0" borderId="0" xfId="0" applyNumberFormat="1" applyFont="1"/>
    <xf numFmtId="0" fontId="3" fillId="0" borderId="0" xfId="0" applyFont="1"/>
    <xf numFmtId="3" fontId="4" fillId="0" borderId="0" xfId="0" applyNumberFormat="1" applyFont="1"/>
    <xf numFmtId="3" fontId="0" fillId="2" borderId="0" xfId="0" applyNumberFormat="1" applyFont="1" applyFill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workbookViewId="0">
      <selection activeCell="A3" sqref="A3"/>
    </sheetView>
  </sheetViews>
  <sheetFormatPr baseColWidth="10" defaultRowHeight="14.4" x14ac:dyDescent="0.3"/>
  <cols>
    <col min="1" max="1" width="54.6640625" customWidth="1"/>
    <col min="2" max="2" width="16.33203125" customWidth="1"/>
    <col min="3" max="3" width="16.88671875" customWidth="1"/>
    <col min="4" max="4" width="36.33203125" customWidth="1"/>
    <col min="5" max="5" width="24.6640625" customWidth="1"/>
  </cols>
  <sheetData>
    <row r="1" spans="1:9" x14ac:dyDescent="0.3">
      <c r="A1" s="3" t="s">
        <v>84</v>
      </c>
      <c r="B1" s="3"/>
      <c r="C1" s="5"/>
      <c r="D1" s="5"/>
    </row>
    <row r="2" spans="1:9" x14ac:dyDescent="0.3">
      <c r="A2" s="5"/>
      <c r="B2" s="5"/>
      <c r="C2" s="10" t="s">
        <v>65</v>
      </c>
      <c r="D2" s="5"/>
      <c r="E2" s="5"/>
      <c r="F2" s="12"/>
      <c r="G2" s="10"/>
    </row>
    <row r="3" spans="1:9" x14ac:dyDescent="0.3">
      <c r="A3" s="5" t="s">
        <v>5</v>
      </c>
      <c r="B3" s="10" t="s">
        <v>86</v>
      </c>
      <c r="C3" s="10" t="s">
        <v>87</v>
      </c>
      <c r="D3" s="5"/>
      <c r="E3" s="1" t="s">
        <v>1</v>
      </c>
    </row>
    <row r="4" spans="1:9" x14ac:dyDescent="0.3">
      <c r="A4" s="5" t="s">
        <v>5</v>
      </c>
      <c r="B4" s="5"/>
      <c r="C4" s="5"/>
      <c r="D4" s="5"/>
      <c r="E4" s="1" t="s">
        <v>10</v>
      </c>
    </row>
    <row r="5" spans="1:9" x14ac:dyDescent="0.3">
      <c r="A5" s="3" t="s">
        <v>15</v>
      </c>
      <c r="B5" s="5"/>
      <c r="C5" s="5"/>
      <c r="D5" s="5"/>
      <c r="F5" t="s">
        <v>8</v>
      </c>
      <c r="G5" t="s">
        <v>3</v>
      </c>
      <c r="H5" t="s">
        <v>0</v>
      </c>
    </row>
    <row r="6" spans="1:9" x14ac:dyDescent="0.3">
      <c r="A6" s="13" t="s">
        <v>16</v>
      </c>
      <c r="B6" s="13">
        <v>-144000</v>
      </c>
      <c r="C6" s="2">
        <v>-144000</v>
      </c>
      <c r="D6" s="2" t="s">
        <v>85</v>
      </c>
      <c r="E6" t="s">
        <v>2</v>
      </c>
      <c r="F6" s="2">
        <v>3500</v>
      </c>
      <c r="G6" s="2">
        <v>30</v>
      </c>
      <c r="H6" s="2">
        <f>F6*G6</f>
        <v>105000</v>
      </c>
    </row>
    <row r="7" spans="1:9" x14ac:dyDescent="0.3">
      <c r="A7" t="s">
        <v>73</v>
      </c>
      <c r="B7" s="2">
        <f>-I19</f>
        <v>-108000</v>
      </c>
      <c r="C7">
        <v>-80000</v>
      </c>
      <c r="D7" t="s">
        <v>63</v>
      </c>
      <c r="E7" t="s">
        <v>4</v>
      </c>
      <c r="F7" s="2">
        <v>4500</v>
      </c>
      <c r="G7" s="2">
        <v>20</v>
      </c>
      <c r="H7" s="2">
        <f>F7*G7</f>
        <v>90000</v>
      </c>
    </row>
    <row r="8" spans="1:9" x14ac:dyDescent="0.3">
      <c r="A8" s="13" t="s">
        <v>17</v>
      </c>
      <c r="B8" s="13">
        <f>-I34</f>
        <v>-143625</v>
      </c>
      <c r="C8">
        <v>-151475</v>
      </c>
      <c r="D8" s="2" t="s">
        <v>63</v>
      </c>
      <c r="E8" t="s">
        <v>77</v>
      </c>
      <c r="F8">
        <v>2500</v>
      </c>
      <c r="G8">
        <v>128</v>
      </c>
      <c r="H8" s="2">
        <f t="shared" ref="H8:H9" si="0">F8*G8</f>
        <v>320000</v>
      </c>
    </row>
    <row r="9" spans="1:9" x14ac:dyDescent="0.3">
      <c r="A9" s="13" t="s">
        <v>18</v>
      </c>
      <c r="B9" s="13">
        <f>-H10</f>
        <v>-551750</v>
      </c>
      <c r="C9" s="2">
        <v>-564750</v>
      </c>
      <c r="D9" s="2" t="s">
        <v>63</v>
      </c>
      <c r="E9" t="s">
        <v>78</v>
      </c>
      <c r="F9">
        <v>875</v>
      </c>
      <c r="G9">
        <v>42</v>
      </c>
      <c r="H9" s="2">
        <f t="shared" si="0"/>
        <v>36750</v>
      </c>
    </row>
    <row r="10" spans="1:9" x14ac:dyDescent="0.3">
      <c r="A10" s="2" t="s">
        <v>66</v>
      </c>
      <c r="B10" s="5">
        <f>-I40</f>
        <v>-96000</v>
      </c>
      <c r="C10" s="2">
        <v>-92400</v>
      </c>
      <c r="D10" s="2" t="s">
        <v>63</v>
      </c>
      <c r="E10" s="1" t="s">
        <v>6</v>
      </c>
      <c r="H10" s="3">
        <f>SUM(H6:H9)</f>
        <v>551750</v>
      </c>
    </row>
    <row r="11" spans="1:9" x14ac:dyDescent="0.3">
      <c r="A11" s="5" t="s">
        <v>19</v>
      </c>
      <c r="B11" s="5">
        <v>-55000</v>
      </c>
      <c r="C11">
        <v>-50000</v>
      </c>
      <c r="D11" s="2" t="s">
        <v>5</v>
      </c>
    </row>
    <row r="12" spans="1:9" x14ac:dyDescent="0.3">
      <c r="A12" s="5" t="s">
        <v>20</v>
      </c>
      <c r="B12" s="5">
        <v>0</v>
      </c>
      <c r="C12">
        <v>0</v>
      </c>
      <c r="D12" s="2" t="s">
        <v>12</v>
      </c>
    </row>
    <row r="13" spans="1:9" x14ac:dyDescent="0.3">
      <c r="A13" s="5" t="s">
        <v>21</v>
      </c>
      <c r="B13" s="5">
        <v>100000</v>
      </c>
      <c r="C13">
        <v>60000</v>
      </c>
      <c r="D13" s="5" t="s">
        <v>93</v>
      </c>
      <c r="E13" s="1" t="s">
        <v>7</v>
      </c>
      <c r="F13" s="4" t="s">
        <v>8</v>
      </c>
      <c r="G13" s="4" t="s">
        <v>3</v>
      </c>
      <c r="H13" t="s">
        <v>57</v>
      </c>
      <c r="I13" s="4" t="s">
        <v>0</v>
      </c>
    </row>
    <row r="14" spans="1:9" x14ac:dyDescent="0.3">
      <c r="A14" s="5" t="s">
        <v>22</v>
      </c>
      <c r="B14" s="5">
        <v>58000</v>
      </c>
      <c r="C14">
        <v>58601</v>
      </c>
      <c r="D14" s="5"/>
      <c r="E14" t="s">
        <v>64</v>
      </c>
      <c r="F14">
        <v>300</v>
      </c>
      <c r="G14">
        <v>20</v>
      </c>
      <c r="H14">
        <v>10</v>
      </c>
      <c r="I14" s="14">
        <f>F14*G14*H14</f>
        <v>60000</v>
      </c>
    </row>
    <row r="15" spans="1:9" x14ac:dyDescent="0.3">
      <c r="A15" s="5" t="s">
        <v>89</v>
      </c>
      <c r="B15" s="5">
        <v>50000</v>
      </c>
      <c r="D15" s="5" t="s">
        <v>94</v>
      </c>
      <c r="I15" s="14"/>
    </row>
    <row r="16" spans="1:9" x14ac:dyDescent="0.3">
      <c r="A16" s="13" t="s">
        <v>23</v>
      </c>
      <c r="B16" s="13">
        <v>154000</v>
      </c>
      <c r="C16">
        <v>222066</v>
      </c>
      <c r="D16" s="2" t="s">
        <v>91</v>
      </c>
      <c r="E16" t="s">
        <v>70</v>
      </c>
      <c r="F16">
        <v>300</v>
      </c>
      <c r="G16">
        <v>20</v>
      </c>
      <c r="H16">
        <v>8</v>
      </c>
      <c r="I16" s="14">
        <f>F16*G16*H16</f>
        <v>48000</v>
      </c>
    </row>
    <row r="17" spans="1:10" x14ac:dyDescent="0.3">
      <c r="A17" s="13" t="s">
        <v>83</v>
      </c>
      <c r="B17" s="13">
        <v>220000</v>
      </c>
      <c r="C17">
        <v>217021</v>
      </c>
      <c r="D17" s="2" t="s">
        <v>5</v>
      </c>
      <c r="I17" s="15"/>
    </row>
    <row r="18" spans="1:10" x14ac:dyDescent="0.3">
      <c r="A18" s="17" t="s">
        <v>88</v>
      </c>
      <c r="B18" s="13">
        <v>-100000</v>
      </c>
      <c r="C18">
        <v>-94000</v>
      </c>
      <c r="D18" s="2"/>
      <c r="I18" s="15"/>
    </row>
    <row r="19" spans="1:10" x14ac:dyDescent="0.3">
      <c r="A19" s="3" t="s">
        <v>24</v>
      </c>
      <c r="B19" s="3">
        <f>SUM(B6:B18)</f>
        <v>-616375</v>
      </c>
      <c r="C19" s="3">
        <f>SUM(C6:C18)</f>
        <v>-618937</v>
      </c>
      <c r="D19" s="11" t="s">
        <v>5</v>
      </c>
      <c r="E19" s="1" t="s">
        <v>74</v>
      </c>
      <c r="F19" s="1"/>
      <c r="G19" s="1"/>
      <c r="H19" s="1"/>
      <c r="I19" s="16">
        <f>I14+I16</f>
        <v>108000</v>
      </c>
    </row>
    <row r="20" spans="1:10" x14ac:dyDescent="0.3">
      <c r="A20" s="5"/>
      <c r="B20" s="5"/>
      <c r="C20" s="5"/>
      <c r="D20" s="5"/>
    </row>
    <row r="21" spans="1:10" x14ac:dyDescent="0.3">
      <c r="A21" s="3" t="s">
        <v>25</v>
      </c>
      <c r="B21" s="5"/>
      <c r="C21" s="5"/>
      <c r="D21" s="5"/>
      <c r="E21" s="1" t="s">
        <v>92</v>
      </c>
      <c r="J21" t="s">
        <v>5</v>
      </c>
    </row>
    <row r="22" spans="1:10" x14ac:dyDescent="0.3">
      <c r="A22" s="3" t="s">
        <v>26</v>
      </c>
      <c r="B22" s="5"/>
      <c r="C22" s="5"/>
      <c r="D22" s="5"/>
      <c r="E22" t="s">
        <v>79</v>
      </c>
      <c r="F22">
        <v>675</v>
      </c>
      <c r="G22">
        <v>20</v>
      </c>
      <c r="H22">
        <v>5</v>
      </c>
      <c r="I22" s="2">
        <f t="shared" ref="I22:I25" si="1">F22*G22</f>
        <v>13500</v>
      </c>
    </row>
    <row r="23" spans="1:10" x14ac:dyDescent="0.3">
      <c r="A23" s="5" t="s">
        <v>82</v>
      </c>
      <c r="B23" s="5">
        <v>8000</v>
      </c>
      <c r="C23" s="5">
        <v>8375</v>
      </c>
      <c r="D23" s="5"/>
      <c r="E23" t="s">
        <v>80</v>
      </c>
      <c r="F23">
        <v>1000</v>
      </c>
      <c r="G23">
        <v>20</v>
      </c>
      <c r="H23">
        <v>1</v>
      </c>
      <c r="I23" s="2">
        <f t="shared" si="1"/>
        <v>20000</v>
      </c>
      <c r="J23" t="s">
        <v>5</v>
      </c>
    </row>
    <row r="24" spans="1:10" x14ac:dyDescent="0.3">
      <c r="A24" s="5" t="s">
        <v>27</v>
      </c>
      <c r="B24" s="5">
        <v>1500</v>
      </c>
      <c r="C24" s="5">
        <v>1475</v>
      </c>
      <c r="D24" s="5"/>
      <c r="E24" t="s">
        <v>81</v>
      </c>
      <c r="F24">
        <v>675</v>
      </c>
      <c r="G24">
        <v>15</v>
      </c>
      <c r="H24">
        <v>5</v>
      </c>
      <c r="I24" s="2">
        <f t="shared" si="1"/>
        <v>10125</v>
      </c>
      <c r="J24" t="s">
        <v>5</v>
      </c>
    </row>
    <row r="25" spans="1:10" x14ac:dyDescent="0.3">
      <c r="A25" s="3" t="s">
        <v>28</v>
      </c>
      <c r="B25" s="3">
        <f>SUM(B23:B24)</f>
        <v>9500</v>
      </c>
      <c r="C25" s="3">
        <f>SUM(C23:C24)</f>
        <v>9850</v>
      </c>
      <c r="D25" s="5"/>
      <c r="E25" t="s">
        <v>58</v>
      </c>
      <c r="F25">
        <v>1000</v>
      </c>
      <c r="G25">
        <v>20</v>
      </c>
      <c r="H25">
        <v>1</v>
      </c>
      <c r="I25" s="2">
        <f t="shared" si="1"/>
        <v>20000</v>
      </c>
    </row>
    <row r="26" spans="1:10" x14ac:dyDescent="0.3">
      <c r="A26" s="5"/>
      <c r="B26" s="5"/>
      <c r="C26" s="5"/>
      <c r="D26" s="5"/>
      <c r="E26" t="s">
        <v>59</v>
      </c>
      <c r="F26">
        <v>1000</v>
      </c>
      <c r="G26">
        <v>15</v>
      </c>
      <c r="H26">
        <v>1</v>
      </c>
      <c r="I26" s="2">
        <f>F26*G26</f>
        <v>15000</v>
      </c>
      <c r="J26" t="s">
        <v>5</v>
      </c>
    </row>
    <row r="27" spans="1:10" ht="15" thickBot="1" x14ac:dyDescent="0.35">
      <c r="A27" s="3" t="s">
        <v>29</v>
      </c>
      <c r="B27" s="5"/>
      <c r="C27" s="5"/>
      <c r="E27" s="6" t="s">
        <v>9</v>
      </c>
      <c r="F27" s="6"/>
      <c r="G27" s="6"/>
      <c r="H27" s="6"/>
      <c r="I27" s="9">
        <f>SUM(I22:I26)</f>
        <v>78625</v>
      </c>
      <c r="J27" t="s">
        <v>5</v>
      </c>
    </row>
    <row r="28" spans="1:10" x14ac:dyDescent="0.3">
      <c r="A28" s="5" t="s">
        <v>30</v>
      </c>
      <c r="B28" s="5">
        <v>568000</v>
      </c>
      <c r="C28" s="2">
        <v>567838</v>
      </c>
      <c r="D28" s="2" t="s">
        <v>69</v>
      </c>
      <c r="E28" s="7"/>
      <c r="F28" s="7"/>
      <c r="G28" s="7"/>
      <c r="H28" s="7"/>
      <c r="I28" s="7"/>
    </row>
    <row r="29" spans="1:10" x14ac:dyDescent="0.3">
      <c r="A29" s="5" t="s">
        <v>31</v>
      </c>
      <c r="B29" s="5">
        <v>10000</v>
      </c>
      <c r="C29" s="2">
        <v>0</v>
      </c>
      <c r="D29" s="5"/>
      <c r="E29" s="8" t="s">
        <v>5</v>
      </c>
      <c r="J29" s="7"/>
    </row>
    <row r="30" spans="1:10" x14ac:dyDescent="0.3">
      <c r="A30" s="5" t="s">
        <v>32</v>
      </c>
      <c r="B30" s="5">
        <v>0</v>
      </c>
      <c r="C30" s="2">
        <v>0</v>
      </c>
      <c r="D30" s="5"/>
      <c r="E30" s="8"/>
    </row>
    <row r="31" spans="1:10" x14ac:dyDescent="0.3">
      <c r="A31" s="5" t="s">
        <v>60</v>
      </c>
      <c r="B31" s="5">
        <v>0</v>
      </c>
      <c r="C31" s="2">
        <v>0</v>
      </c>
      <c r="E31" t="s">
        <v>11</v>
      </c>
      <c r="F31">
        <v>500</v>
      </c>
      <c r="G31">
        <v>20</v>
      </c>
      <c r="H31" s="3">
        <f>F31*G31</f>
        <v>10000</v>
      </c>
    </row>
    <row r="32" spans="1:10" x14ac:dyDescent="0.3">
      <c r="A32" s="5" t="s">
        <v>33</v>
      </c>
      <c r="B32" s="5">
        <v>30000</v>
      </c>
      <c r="C32" s="2">
        <v>29515</v>
      </c>
      <c r="D32" s="2" t="s">
        <v>5</v>
      </c>
      <c r="E32" t="s">
        <v>13</v>
      </c>
      <c r="F32">
        <v>1000</v>
      </c>
      <c r="G32">
        <v>55</v>
      </c>
      <c r="H32" s="3">
        <f>F32*G32</f>
        <v>55000</v>
      </c>
      <c r="I32" t="s">
        <v>5</v>
      </c>
    </row>
    <row r="33" spans="1:9" x14ac:dyDescent="0.3">
      <c r="A33" s="5" t="s">
        <v>34</v>
      </c>
      <c r="B33" s="5">
        <v>1000</v>
      </c>
      <c r="C33" s="2">
        <v>0</v>
      </c>
      <c r="D33" s="5"/>
      <c r="H33" s="3"/>
    </row>
    <row r="34" spans="1:9" x14ac:dyDescent="0.3">
      <c r="A34" s="5" t="s">
        <v>35</v>
      </c>
      <c r="B34" s="5">
        <v>10500</v>
      </c>
      <c r="C34" s="2">
        <v>10500</v>
      </c>
      <c r="D34" s="2"/>
      <c r="E34" s="1" t="s">
        <v>14</v>
      </c>
      <c r="I34" s="3">
        <f>I27+H31+H32</f>
        <v>143625</v>
      </c>
    </row>
    <row r="35" spans="1:9" x14ac:dyDescent="0.3">
      <c r="A35" s="5" t="s">
        <v>36</v>
      </c>
      <c r="B35" s="5">
        <v>1000</v>
      </c>
      <c r="C35" s="2">
        <v>0</v>
      </c>
      <c r="D35" s="5"/>
    </row>
    <row r="36" spans="1:9" x14ac:dyDescent="0.3">
      <c r="A36" s="5" t="s">
        <v>37</v>
      </c>
      <c r="B36" s="5">
        <v>1500</v>
      </c>
      <c r="C36" s="2">
        <v>0</v>
      </c>
      <c r="D36" s="5"/>
      <c r="E36" s="1" t="s">
        <v>90</v>
      </c>
    </row>
    <row r="37" spans="1:9" x14ac:dyDescent="0.3">
      <c r="A37" s="2" t="s">
        <v>62</v>
      </c>
      <c r="B37" s="5">
        <v>9000</v>
      </c>
      <c r="C37" s="2">
        <v>3943</v>
      </c>
      <c r="D37" s="2"/>
      <c r="E37" t="s">
        <v>71</v>
      </c>
      <c r="F37">
        <v>200</v>
      </c>
      <c r="G37" s="2">
        <v>32</v>
      </c>
      <c r="H37" s="5">
        <v>6</v>
      </c>
      <c r="I37" s="1">
        <f>F37*G37*H37</f>
        <v>38400</v>
      </c>
    </row>
    <row r="38" spans="1:9" x14ac:dyDescent="0.3">
      <c r="A38" s="5" t="s">
        <v>61</v>
      </c>
      <c r="B38" s="5">
        <v>30000</v>
      </c>
      <c r="C38" s="2">
        <v>20305</v>
      </c>
      <c r="D38" s="5"/>
      <c r="E38" s="5" t="s">
        <v>72</v>
      </c>
      <c r="F38" s="2">
        <v>200</v>
      </c>
      <c r="G38" s="5">
        <v>48</v>
      </c>
      <c r="H38" s="5">
        <v>6</v>
      </c>
      <c r="I38" s="1">
        <f>F38*G38*H38</f>
        <v>57600</v>
      </c>
    </row>
    <row r="39" spans="1:9" x14ac:dyDescent="0.3">
      <c r="A39" s="5" t="s">
        <v>38</v>
      </c>
      <c r="B39" s="5">
        <v>-50000</v>
      </c>
      <c r="C39" s="2">
        <v>0</v>
      </c>
      <c r="D39" s="2" t="s">
        <v>5</v>
      </c>
    </row>
    <row r="40" spans="1:9" x14ac:dyDescent="0.3">
      <c r="A40" s="5" t="s">
        <v>39</v>
      </c>
      <c r="B40" s="5">
        <v>-60000</v>
      </c>
      <c r="C40" s="2">
        <v>-50000</v>
      </c>
      <c r="D40" s="5"/>
      <c r="E40" s="3" t="s">
        <v>75</v>
      </c>
      <c r="F40" s="3"/>
      <c r="G40" s="3"/>
      <c r="H40" s="1"/>
      <c r="I40" s="1">
        <f>I37+I38</f>
        <v>96000</v>
      </c>
    </row>
    <row r="41" spans="1:9" x14ac:dyDescent="0.3">
      <c r="A41" s="2" t="s">
        <v>40</v>
      </c>
      <c r="B41" s="5">
        <v>0</v>
      </c>
      <c r="C41" s="2">
        <v>0</v>
      </c>
      <c r="D41" s="5"/>
    </row>
    <row r="42" spans="1:9" x14ac:dyDescent="0.3">
      <c r="A42" s="5" t="s">
        <v>41</v>
      </c>
      <c r="B42" s="5">
        <v>-80000</v>
      </c>
      <c r="C42" s="2">
        <v>-77249</v>
      </c>
      <c r="D42" s="2" t="s">
        <v>5</v>
      </c>
    </row>
    <row r="43" spans="1:9" x14ac:dyDescent="0.3">
      <c r="A43" s="5" t="s">
        <v>42</v>
      </c>
      <c r="B43" s="5">
        <v>-500</v>
      </c>
      <c r="C43" s="2">
        <v>-477</v>
      </c>
      <c r="D43" s="5"/>
    </row>
    <row r="44" spans="1:9" x14ac:dyDescent="0.3">
      <c r="A44" s="5" t="s">
        <v>43</v>
      </c>
      <c r="B44" s="5">
        <v>3500</v>
      </c>
      <c r="C44" s="2">
        <v>3943</v>
      </c>
      <c r="D44" s="2"/>
      <c r="E44" s="5"/>
      <c r="F44" s="2"/>
      <c r="G44" s="5"/>
    </row>
    <row r="45" spans="1:9" x14ac:dyDescent="0.3">
      <c r="A45" s="5" t="s">
        <v>67</v>
      </c>
      <c r="B45" s="5">
        <v>0</v>
      </c>
      <c r="C45" s="2">
        <v>0</v>
      </c>
      <c r="D45" s="2"/>
      <c r="E45" s="5"/>
      <c r="F45" s="2"/>
      <c r="G45" s="5"/>
    </row>
    <row r="46" spans="1:9" x14ac:dyDescent="0.3">
      <c r="A46" s="3" t="s">
        <v>44</v>
      </c>
      <c r="B46" s="3">
        <f>SUM(B28:B45)</f>
        <v>474000</v>
      </c>
      <c r="C46" s="3">
        <f>SUM(C28:C45)</f>
        <v>508318</v>
      </c>
      <c r="D46" s="5"/>
      <c r="E46" s="3"/>
      <c r="F46" s="3"/>
      <c r="G46" s="3"/>
    </row>
    <row r="47" spans="1:9" x14ac:dyDescent="0.3">
      <c r="A47" s="3" t="s">
        <v>45</v>
      </c>
      <c r="B47" s="3">
        <f>B25+B46</f>
        <v>483500</v>
      </c>
      <c r="C47" s="3">
        <f>C25+C46</f>
        <v>518168</v>
      </c>
      <c r="D47" s="5"/>
      <c r="E47" s="3"/>
      <c r="F47" s="3"/>
      <c r="G47" s="3"/>
    </row>
    <row r="48" spans="1:9" x14ac:dyDescent="0.3">
      <c r="A48" s="3"/>
      <c r="B48" s="3"/>
      <c r="C48" s="3"/>
      <c r="D48" s="5"/>
      <c r="E48" s="3"/>
      <c r="F48" s="2"/>
      <c r="G48" s="3"/>
    </row>
    <row r="49" spans="1:7" x14ac:dyDescent="0.3">
      <c r="A49" s="5"/>
      <c r="B49" s="5"/>
      <c r="C49" s="5"/>
      <c r="D49" s="5"/>
      <c r="E49" s="3"/>
      <c r="F49" s="2"/>
      <c r="G49" s="5"/>
    </row>
    <row r="50" spans="1:7" x14ac:dyDescent="0.3">
      <c r="A50" s="3" t="s">
        <v>46</v>
      </c>
      <c r="B50" s="5"/>
      <c r="C50" s="5"/>
      <c r="D50" s="5"/>
      <c r="E50" s="5"/>
      <c r="F50" s="2"/>
      <c r="G50" s="5"/>
    </row>
    <row r="51" spans="1:7" x14ac:dyDescent="0.3">
      <c r="A51" s="5" t="s">
        <v>47</v>
      </c>
      <c r="B51" s="5">
        <v>-40000</v>
      </c>
      <c r="C51" s="2">
        <v>-40000</v>
      </c>
      <c r="D51" s="5"/>
      <c r="E51" s="5"/>
      <c r="F51" s="2"/>
      <c r="G51" s="5"/>
    </row>
    <row r="52" spans="1:7" x14ac:dyDescent="0.3">
      <c r="A52" s="5" t="s">
        <v>76</v>
      </c>
      <c r="B52" s="5">
        <v>-5000</v>
      </c>
      <c r="C52" s="2">
        <v>-4800</v>
      </c>
      <c r="D52" s="5"/>
      <c r="E52" s="5"/>
      <c r="F52" s="2"/>
      <c r="G52" s="5"/>
    </row>
    <row r="53" spans="1:7" x14ac:dyDescent="0.3">
      <c r="A53" s="5" t="s">
        <v>68</v>
      </c>
      <c r="B53" s="5">
        <v>-50000</v>
      </c>
      <c r="C53" s="2">
        <v>-41473</v>
      </c>
      <c r="D53" s="5" t="s">
        <v>5</v>
      </c>
      <c r="E53" s="5"/>
      <c r="F53" s="2"/>
      <c r="G53" s="5"/>
    </row>
    <row r="54" spans="1:7" x14ac:dyDescent="0.3">
      <c r="A54" s="5" t="s">
        <v>48</v>
      </c>
      <c r="B54" s="5">
        <v>1000</v>
      </c>
      <c r="C54" s="2">
        <v>0</v>
      </c>
      <c r="D54" s="5"/>
      <c r="E54" s="2"/>
      <c r="F54" s="2"/>
      <c r="G54" s="5"/>
    </row>
    <row r="55" spans="1:7" x14ac:dyDescent="0.3">
      <c r="A55" s="5" t="s">
        <v>49</v>
      </c>
      <c r="B55" s="5">
        <v>45000</v>
      </c>
      <c r="C55" s="2">
        <v>22990</v>
      </c>
      <c r="D55" s="5"/>
      <c r="E55" s="5"/>
      <c r="F55" s="2"/>
      <c r="G55" s="5"/>
    </row>
    <row r="56" spans="1:7" x14ac:dyDescent="0.3">
      <c r="A56" s="5" t="s">
        <v>50</v>
      </c>
      <c r="B56" s="5">
        <v>70000</v>
      </c>
      <c r="C56" s="2">
        <v>69473</v>
      </c>
      <c r="D56" s="5"/>
      <c r="E56" s="5"/>
      <c r="F56" s="2"/>
      <c r="G56" s="5"/>
    </row>
    <row r="57" spans="1:7" x14ac:dyDescent="0.3">
      <c r="A57" s="5" t="s">
        <v>51</v>
      </c>
      <c r="B57" s="5">
        <v>10000</v>
      </c>
      <c r="C57" s="2">
        <v>0</v>
      </c>
      <c r="D57" s="5"/>
      <c r="E57" s="3"/>
      <c r="F57" s="3"/>
      <c r="G57" s="3"/>
    </row>
    <row r="58" spans="1:7" x14ac:dyDescent="0.3">
      <c r="A58" s="5" t="s">
        <v>52</v>
      </c>
      <c r="B58" s="3">
        <f>SUM(B51:B57)</f>
        <v>31000</v>
      </c>
      <c r="C58" s="3">
        <f>SUM(C51:C57)</f>
        <v>6190</v>
      </c>
      <c r="D58" s="5"/>
      <c r="E58" s="5"/>
      <c r="F58" s="2"/>
      <c r="G58" s="5"/>
    </row>
    <row r="59" spans="1:7" x14ac:dyDescent="0.3">
      <c r="A59" s="5"/>
      <c r="B59" s="5"/>
      <c r="C59" s="5"/>
      <c r="D59" s="5"/>
      <c r="E59" s="3"/>
      <c r="F59" s="3"/>
      <c r="G59" s="3"/>
    </row>
    <row r="60" spans="1:7" x14ac:dyDescent="0.3">
      <c r="A60" s="3" t="s">
        <v>53</v>
      </c>
      <c r="B60" s="3">
        <f>B19+B47+B58</f>
        <v>-101875</v>
      </c>
      <c r="C60" s="3">
        <f>C19+C47+C58</f>
        <v>-94579</v>
      </c>
      <c r="D60" s="5"/>
      <c r="E60" s="5"/>
      <c r="F60" s="2"/>
      <c r="G60" s="5"/>
    </row>
    <row r="61" spans="1:7" x14ac:dyDescent="0.3">
      <c r="A61" s="5"/>
      <c r="B61" s="5"/>
      <c r="C61" s="5"/>
      <c r="D61" s="5"/>
      <c r="E61" s="3"/>
      <c r="F61" s="3"/>
      <c r="G61" s="3"/>
    </row>
    <row r="62" spans="1:7" x14ac:dyDescent="0.3">
      <c r="A62" s="3" t="s">
        <v>54</v>
      </c>
      <c r="B62" s="3">
        <f>B6+B7+B8+B9+B10+B11+B12+B18+B39+B40+B41+B42+B51+B52+B53</f>
        <v>-1483375</v>
      </c>
      <c r="C62" s="3">
        <f>C6+C7+C8+C9+C10+C11+C12+C18+C39+C40+C41+C42+C51+C52+C53</f>
        <v>-1390147</v>
      </c>
      <c r="D62" s="2" t="s">
        <v>5</v>
      </c>
      <c r="E62" s="3"/>
      <c r="F62" s="3"/>
      <c r="G62" s="3"/>
    </row>
    <row r="63" spans="1:7" x14ac:dyDescent="0.3">
      <c r="A63" s="3"/>
      <c r="B63" s="3"/>
      <c r="C63" s="5"/>
      <c r="D63" s="5"/>
      <c r="E63" s="3"/>
      <c r="F63" s="3"/>
      <c r="G63" s="3"/>
    </row>
    <row r="64" spans="1:7" x14ac:dyDescent="0.3">
      <c r="A64" s="3" t="s">
        <v>55</v>
      </c>
      <c r="B64" s="3">
        <f>B13+B14+B15+B16+B17+B23+B24+B28+B29+B30+B31+B32+B33+B34+B35+B36+B37+B38+B54+B55+B56+B57</f>
        <v>1378500</v>
      </c>
      <c r="C64" s="3">
        <f>C13+C14+C16+C17+C23+C24+C28+C29+C30+C31+C32+C33+C34+C35+C36+C37+C38+C54+C55+C56+C57</f>
        <v>1292102</v>
      </c>
      <c r="D64" s="5"/>
    </row>
    <row r="65" spans="1:4" x14ac:dyDescent="0.3">
      <c r="A65" s="3"/>
      <c r="B65" s="3" t="s">
        <v>5</v>
      </c>
      <c r="C65" s="3"/>
      <c r="D65" s="5"/>
    </row>
    <row r="66" spans="1:4" x14ac:dyDescent="0.3">
      <c r="A66" s="3" t="s">
        <v>56</v>
      </c>
      <c r="B66" s="3">
        <f>B43+B44+B45</f>
        <v>3000</v>
      </c>
      <c r="C66" s="3">
        <f>C43+C44+C45</f>
        <v>3466</v>
      </c>
      <c r="D66" s="5"/>
    </row>
    <row r="68" spans="1:4" x14ac:dyDescent="0.3">
      <c r="A68" s="3"/>
      <c r="B68" s="3"/>
      <c r="C68" s="3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3:G20"/>
  <sheetViews>
    <sheetView workbookViewId="0">
      <selection activeCell="E3" sqref="E3:I11"/>
    </sheetView>
  </sheetViews>
  <sheetFormatPr baseColWidth="10" defaultRowHeight="14.4" x14ac:dyDescent="0.3"/>
  <sheetData>
    <row r="3" spans="7:7" x14ac:dyDescent="0.3">
      <c r="G3" s="2"/>
    </row>
    <row r="4" spans="7:7" x14ac:dyDescent="0.3">
      <c r="G4" s="2"/>
    </row>
    <row r="5" spans="7:7" x14ac:dyDescent="0.3">
      <c r="G5" s="2"/>
    </row>
    <row r="6" spans="7:7" x14ac:dyDescent="0.3">
      <c r="G6" s="2"/>
    </row>
    <row r="7" spans="7:7" x14ac:dyDescent="0.3">
      <c r="G7" s="2"/>
    </row>
    <row r="8" spans="7:7" x14ac:dyDescent="0.3">
      <c r="G8" s="2"/>
    </row>
    <row r="9" spans="7:7" x14ac:dyDescent="0.3">
      <c r="G9" s="2"/>
    </row>
    <row r="10" spans="7:7" x14ac:dyDescent="0.3">
      <c r="G10" s="2"/>
    </row>
    <row r="11" spans="7:7" x14ac:dyDescent="0.3">
      <c r="G11" s="2"/>
    </row>
    <row r="12" spans="7:7" x14ac:dyDescent="0.3">
      <c r="G12" s="2"/>
    </row>
    <row r="13" spans="7:7" x14ac:dyDescent="0.3">
      <c r="G13" s="2"/>
    </row>
    <row r="14" spans="7:7" x14ac:dyDescent="0.3">
      <c r="G14" s="2"/>
    </row>
    <row r="15" spans="7:7" x14ac:dyDescent="0.3">
      <c r="G15" s="2"/>
    </row>
    <row r="16" spans="7:7" x14ac:dyDescent="0.3">
      <c r="G16" s="2"/>
    </row>
    <row r="17" spans="7:7" x14ac:dyDescent="0.3">
      <c r="G17" s="2"/>
    </row>
    <row r="18" spans="7:7" x14ac:dyDescent="0.3">
      <c r="G18" s="2"/>
    </row>
    <row r="19" spans="7:7" x14ac:dyDescent="0.3">
      <c r="G19" s="2"/>
    </row>
    <row r="20" spans="7:7" x14ac:dyDescent="0.3">
      <c r="G20" s="2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646B7786E56F654F90B86C44DF6887CB000D09709C36F9AB4192A55C5C19B39F26" ma:contentTypeVersion="121" ma:contentTypeDescription="Opprett et nytt dokument." ma:contentTypeScope="" ma:versionID="d8606e89547fc7d9ff4f16fc695f4a72">
  <xsd:schema xmlns:xsd="http://www.w3.org/2001/XMLSchema" xmlns:xs="http://www.w3.org/2001/XMLSchema" xmlns:p="http://schemas.microsoft.com/office/2006/metadata/properties" xmlns:ns2="aec5f570-5954-42b2-93f8-bbdf6252596e" xmlns:ns3="0f21dfed-147e-4e08-a5c4-50f906ea6c3f" targetNamespace="http://schemas.microsoft.com/office/2006/metadata/properties" ma:root="true" ma:fieldsID="faf1dce75994f0c1c1f1694d90fa10de" ns2:_="" ns3:_="">
    <xsd:import namespace="aec5f570-5954-42b2-93f8-bbdf6252596e"/>
    <xsd:import namespace="0f21dfed-147e-4e08-a5c4-50f906ea6c3f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d5c8f328-1042-4227-8117-a40ba812e0bc}" ma:internalName="TaxCatchAll" ma:showField="CatchAllData" ma:web="0f21dfed-147e-4e08-a5c4-50f906ea6c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d5c8f328-1042-4227-8117-a40ba812e0bc}" ma:internalName="TaxCatchAllLabel" ma:readOnly="true" ma:showField="CatchAllDataLabel" ma:web="0f21dfed-147e-4e08-a5c4-50f906ea6c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1dfed-147e-4e08-a5c4-50f906ea6c3f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SF48 Norges Volleyballforbund</TermName>
          <TermId xmlns="http://schemas.microsoft.com/office/infopath/2007/PartnerControls">2f006a04-548b-4fad-ab27-7bc60bb51ac4</TermId>
        </TermInfo>
      </Terms>
    </e390b8d06ece46449586677b864a8181>
    <TaxCatchAll xmlns="aec5f570-5954-42b2-93f8-bbdf6252596e">
      <Value>1</Value>
    </TaxCatchAll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>Karlsson, Olle</DisplayName>
        <AccountId>54</AccountId>
        <AccountType/>
      </UserInfo>
    </_nifSaksbehandler>
    <_nifDokumentstatus xmlns="aec5f570-5954-42b2-93f8-bbdf6252596e">Under arbeid</_nifDokumentstatus>
    <_nifFra xmlns="aec5f570-5954-42b2-93f8-bbdf6252596e" xsi:nil="true"/>
    <_nifDokumenteier xmlns="aec5f570-5954-42b2-93f8-bbdf6252596e">
      <UserInfo>
        <DisplayName>Karlsson, Olle</DisplayName>
        <AccountId>54</AccountId>
        <AccountType/>
      </UserInfo>
    </_nifDokumenteier>
    <_nifDokumentbeskrivelse xmlns="aec5f570-5954-42b2-93f8-bbdf6252596e" xsi:nil="true"/>
    <_nifTil xmlns="aec5f570-5954-42b2-93f8-bbdf6252596e" xsi:nil="true"/>
    <_dlc_DocId xmlns="0f21dfed-147e-4e08-a5c4-50f906ea6c3f">SF48-30-597</_dlc_DocId>
    <_dlc_DocIdUrl xmlns="0f21dfed-147e-4e08-a5c4-50f906ea6c3f">
      <Url>http://idrettskontor.nif.no/sites/volleyballforbundet/documentcontent/_layouts/15/DocIdRedir.aspx?ID=SF48-30-597</Url>
      <Description>SF48-30-597</Description>
    </_dlc_DocIdUrl>
    <AnonymEksternDeling xmlns="aec5f570-5954-42b2-93f8-bbdf6252596e">false</AnonymEksternDeling>
  </documentManagement>
</p:properties>
</file>

<file path=customXml/itemProps1.xml><?xml version="1.0" encoding="utf-8"?>
<ds:datastoreItem xmlns:ds="http://schemas.openxmlformats.org/officeDocument/2006/customXml" ds:itemID="{561FDA36-EA29-41FB-954D-C5FEBEE222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9374BD-F0CF-42AB-8F97-0640AFF1C11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A1097CD-0141-4BF9-91E4-33C93968440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4933360-D0CC-438A-835D-5E16B73A8458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61CD8C98-9D77-41CE-B36A-CA4495FBE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0f21dfed-147e-4e08-a5c4-50f906ea6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7C4F52FA-49AE-4FA7-BAE5-B6B7B44120B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f21dfed-147e-4e08-a5c4-50f906ea6c3f"/>
    <ds:schemaRef ds:uri="http://purl.org/dc/terms/"/>
    <ds:schemaRef ds:uri="http://schemas.openxmlformats.org/package/2006/metadata/core-properties"/>
    <ds:schemaRef ds:uri="aec5f570-5954-42b2-93f8-bbdf6252596e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 2018</vt:lpstr>
      <vt:lpstr>Ark2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Budsjettmal Sør Vest 221117</dc:title>
  <dc:creator>US-OLKA</dc:creator>
  <cp:lastModifiedBy>Øfstaas, Eva</cp:lastModifiedBy>
  <cp:lastPrinted>2012-04-24T17:30:59Z</cp:lastPrinted>
  <dcterms:created xsi:type="dcterms:W3CDTF">2011-02-22T13:23:27Z</dcterms:created>
  <dcterms:modified xsi:type="dcterms:W3CDTF">2019-05-08T13:11:28Z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0x01010089F515CEF38C6043B09A4EB0A2E09D630200646B7786E56F654F90B86C44DF6887CB000D09709C36F9AB4192A55C5C19B39F26</vt:lpwstr>
  </property>
  <property fmtid="{D5CDD505-2E9C-101B-9397-08002B2CF9AE}" pid="3" name="Dokumentkategori">
    <vt:lpwstr/>
  </property>
  <property fmtid="{D5CDD505-2E9C-101B-9397-08002B2CF9AE}" pid="4" name="OrgTilhorighet">
    <vt:lpwstr>1;#SF48 Norges Volleyballforbund|2f006a04-548b-4fad-ab27-7bc60bb51ac4</vt:lpwstr>
  </property>
  <property fmtid="{D5CDD505-2E9C-101B-9397-08002B2CF9AE}" pid="5" name="_dlc_DocIdItemGuid">
    <vt:lpwstr>f2831554-3aed-45ab-a2a7-32adba7274af</vt:lpwstr>
  </property>
</Properties>
</file>